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440" windowHeight="10650" activeTab="1"/>
  </bookViews>
  <sheets>
    <sheet name="1" sheetId="1" r:id="rId1"/>
    <sheet name="2" sheetId="4" r:id="rId2"/>
  </sheets>
  <calcPr calcId="114210"/>
</workbook>
</file>

<file path=xl/calcChain.xml><?xml version="1.0" encoding="utf-8"?>
<calcChain xmlns="http://schemas.openxmlformats.org/spreadsheetml/2006/main">
  <c r="Q17" i="4"/>
  <c r="Q18"/>
  <c r="Q19"/>
  <c r="Q20"/>
  <c r="Q21"/>
  <c r="Q22"/>
  <c r="Q23"/>
  <c r="Q24"/>
  <c r="Q16"/>
  <c r="R17"/>
  <c r="R18"/>
  <c r="R19"/>
  <c r="R20"/>
  <c r="R21"/>
  <c r="R22"/>
  <c r="R23"/>
  <c r="R24"/>
  <c r="R16"/>
  <c r="L25"/>
  <c r="P17"/>
  <c r="P16"/>
  <c r="Q14" i="1"/>
  <c r="P18" i="4"/>
  <c r="P19"/>
  <c r="P20"/>
  <c r="P21"/>
  <c r="P22"/>
  <c r="P23"/>
  <c r="P24"/>
  <c r="Q23" i="1"/>
  <c r="Q15"/>
  <c r="Q16"/>
  <c r="Q17"/>
  <c r="Q18"/>
  <c r="Q19"/>
  <c r="Q20"/>
  <c r="Q21"/>
  <c r="Q22"/>
  <c r="F23"/>
  <c r="O23"/>
  <c r="N25" i="4"/>
  <c r="E23" i="1"/>
  <c r="L17" i="4"/>
  <c r="L21"/>
  <c r="L23"/>
  <c r="L16"/>
  <c r="L24"/>
  <c r="L22"/>
  <c r="L20"/>
  <c r="L19"/>
  <c r="L18"/>
</calcChain>
</file>

<file path=xl/sharedStrings.xml><?xml version="1.0" encoding="utf-8"?>
<sst xmlns="http://schemas.openxmlformats.org/spreadsheetml/2006/main" count="126" uniqueCount="65">
  <si>
    <t>руб.</t>
  </si>
  <si>
    <t>кв.м</t>
  </si>
  <si>
    <t>Адрес многоквартирного дома (далее - МКД)</t>
  </si>
  <si>
    <t>Ремонт подвальных помещений, относящихся к общему имуществу в МКД</t>
  </si>
  <si>
    <t>Ремонт фундамента МКД</t>
  </si>
  <si>
    <t>Осуществ-ление строитель-ного контроля</t>
  </si>
  <si>
    <t>чел.</t>
  </si>
  <si>
    <t>всего</t>
  </si>
  <si>
    <t>в том числе</t>
  </si>
  <si>
    <t>Ремонт внутри-домовых инженерных систем электро-, тепло-, газо-, водоснаб-жения, водоот-ведения</t>
  </si>
  <si>
    <t>№ п/п</t>
  </si>
  <si>
    <t>Перечень услуг и (или) работ по капитальному ремонту общего имущества в многоквартирном доме</t>
  </si>
  <si>
    <t>ед.</t>
  </si>
  <si>
    <t>Источники финансирования расходов на капитальный ремонт</t>
  </si>
  <si>
    <t>Год</t>
  </si>
  <si>
    <t>ввода МКД в эксплуатацию</t>
  </si>
  <si>
    <t>Материал стен МКД</t>
  </si>
  <si>
    <t>Количество этажей МКД</t>
  </si>
  <si>
    <t>Стоимость услуг и (или) работ по капитальному ремонту общего имущества в МКД</t>
  </si>
  <si>
    <t>Ремонт или замена лифтового оборудования, признанного непригодным для эксплуатации, ремонт лифтовых шахт</t>
  </si>
  <si>
    <t>проведения последнего капитального ремонта МКД</t>
  </si>
  <si>
    <t>Установка коллективных (общедомовых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</si>
  <si>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Ремонт крыши, в том числе переустройство невентилируемой крыши на вентилируемую крышу, устройство выходов на кровлю</t>
  </si>
  <si>
    <t>Утепление и ремонт фасада МКД</t>
  </si>
  <si>
    <t>Разработка проектной документации</t>
  </si>
  <si>
    <t>Проведение государ-ственной экспертизы проектной документации</t>
  </si>
  <si>
    <t>Разработка сметной документации</t>
  </si>
  <si>
    <t>Количество подъездов МКД</t>
  </si>
  <si>
    <t>Общая площадь МКД, подлежащих капитальному ремонту</t>
  </si>
  <si>
    <t>в том числе общая площадь помещений в МКД</t>
  </si>
  <si>
    <t>в том числе жилых помещений, находящихся в собственности граждан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</si>
  <si>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</si>
  <si>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областного бюджета</t>
  </si>
  <si>
    <t>за счет средств местных бюджетов</t>
  </si>
  <si>
    <t>за счет средств собственников помещений МКД</t>
  </si>
  <si>
    <t>Удельная стоимость капитального ремонта1 кв.м общей площади помещений МКД</t>
  </si>
  <si>
    <t>Предельная стоимость капитального ремонта1 кв.м общей площади помещений МКД</t>
  </si>
  <si>
    <t>Плановая дата завершения услуг и (или) работ по капитальному ремонту общего имущества в МКД</t>
  </si>
  <si>
    <t>Количество жителей, зарегистрированных в МКД по месту жительства на дату утверждения краткосрочных (сроком до трех лет) планов реализации региональной программы капитального ремонта общего имущества в МКД</t>
  </si>
  <si>
    <t>Проведение энергети-ческого обследо-вания МКД</t>
  </si>
  <si>
    <t>ИТОГО</t>
  </si>
  <si>
    <t>ИТОГО:</t>
  </si>
  <si>
    <t>2016 год</t>
  </si>
  <si>
    <t>х</t>
  </si>
  <si>
    <t>Куртамышский район Курганской области</t>
  </si>
  <si>
    <t>с. Песьяное, ул. Зеленая, д.26</t>
  </si>
  <si>
    <t>г. Куртамыш, ул. Лесная, д.21</t>
  </si>
  <si>
    <t>с. Песьяное, ул. Зеленая, д.16</t>
  </si>
  <si>
    <t>с. Советское, ул. Центральная, д.49</t>
  </si>
  <si>
    <t>с. Советское, ул. Школьная, д.14</t>
  </si>
  <si>
    <t>г. Куртамыш, ул. Югова, д.15а</t>
  </si>
  <si>
    <t>г. Куртамыш, ул. Овчинникова, д.16</t>
  </si>
  <si>
    <t>г. Куртамыш, ул. Мичурина, д.47а</t>
  </si>
  <si>
    <t>г. Куртамыш, ул. Чехова, д.32</t>
  </si>
  <si>
    <t xml:space="preserve">          реализации региональной программы капитального</t>
  </si>
  <si>
    <t xml:space="preserve">          ремонта общего имущества в многоквартирных домах,</t>
  </si>
  <si>
    <t xml:space="preserve">          расположенных на территории Курганской области</t>
  </si>
  <si>
    <t xml:space="preserve">          Приложение 1 к краткосрочному плану </t>
  </si>
  <si>
    <t xml:space="preserve">          по Куртамышскому району на 2016 год</t>
  </si>
  <si>
    <t xml:space="preserve"> реализации региональной программы капитального </t>
  </si>
  <si>
    <t xml:space="preserve"> ремонта общего имущества в многоквартирных домах,</t>
  </si>
  <si>
    <t xml:space="preserve"> расположенных на территории Курганской области</t>
  </si>
  <si>
    <t xml:space="preserve"> по Куртамышскому району на 2016 год</t>
  </si>
  <si>
    <t xml:space="preserve"> Приложение 2 к краткосрочному плану </t>
  </si>
  <si>
    <t>Глава Куртамышского района                                                                                           С.Г. Куликовских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</si>
</sst>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>
      <alignment vertical="top"/>
    </xf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0" fontId="4" fillId="0" borderId="0" xfId="0" applyFont="1" applyBorder="1" applyAlignment="1">
      <alignment vertical="center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6" fillId="0" borderId="0" xfId="0" applyNumberFormat="1" applyFont="1"/>
    <xf numFmtId="3" fontId="1" fillId="0" borderId="1" xfId="0" applyNumberFormat="1" applyFont="1" applyBorder="1"/>
    <xf numFmtId="0" fontId="11" fillId="0" borderId="0" xfId="0" applyFont="1" applyAlignment="1">
      <alignment horizontal="left"/>
    </xf>
    <xf numFmtId="0" fontId="12" fillId="0" borderId="0" xfId="0" applyFont="1" applyAlignment="1"/>
    <xf numFmtId="4" fontId="3" fillId="0" borderId="5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Alignment="1"/>
  </cellXfs>
  <cellStyles count="2">
    <cellStyle name="Excel Built-in 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topLeftCell="A7" zoomScale="75" workbookViewId="0">
      <selection activeCell="J16" sqref="J16"/>
    </sheetView>
  </sheetViews>
  <sheetFormatPr defaultRowHeight="14.25"/>
  <cols>
    <col min="1" max="1" width="3.5703125" style="1" customWidth="1"/>
    <col min="2" max="2" width="42.7109375" style="1" customWidth="1"/>
    <col min="3" max="3" width="12.42578125" style="1" customWidth="1"/>
    <col min="4" max="4" width="16.7109375" style="1" customWidth="1"/>
    <col min="5" max="5" width="12.85546875" style="1" customWidth="1"/>
    <col min="6" max="6" width="10.28515625" style="1" customWidth="1"/>
    <col min="7" max="7" width="7.7109375" style="1" customWidth="1"/>
    <col min="8" max="8" width="8.5703125" style="1" customWidth="1"/>
    <col min="9" max="9" width="8.7109375" style="1" customWidth="1"/>
    <col min="10" max="10" width="8.28515625" style="1" customWidth="1"/>
    <col min="11" max="11" width="13.5703125" style="1" customWidth="1"/>
    <col min="12" max="12" width="8.5703125" style="1" customWidth="1"/>
    <col min="13" max="13" width="7.5703125" style="1" customWidth="1"/>
    <col min="14" max="14" width="7.7109375" style="1" customWidth="1"/>
    <col min="15" max="16" width="13.42578125" style="1" customWidth="1"/>
    <col min="17" max="17" width="13.28515625" style="1" customWidth="1"/>
    <col min="18" max="18" width="10.28515625" style="1" customWidth="1"/>
    <col min="19" max="19" width="12" style="1" customWidth="1"/>
    <col min="20" max="21" width="10.140625" style="1" bestFit="1" customWidth="1"/>
    <col min="22" max="16384" width="9.140625" style="1"/>
  </cols>
  <sheetData>
    <row r="2" spans="1:22" ht="15.75">
      <c r="O2" s="25" t="s">
        <v>57</v>
      </c>
      <c r="P2" s="26"/>
      <c r="Q2" s="26"/>
      <c r="R2" s="26"/>
      <c r="S2" s="26"/>
    </row>
    <row r="3" spans="1:22" ht="15.75">
      <c r="O3" s="25" t="s">
        <v>54</v>
      </c>
      <c r="P3" s="26"/>
      <c r="Q3" s="26"/>
      <c r="R3" s="26"/>
      <c r="S3" s="26"/>
    </row>
    <row r="4" spans="1:22" ht="15.75">
      <c r="O4" s="25" t="s">
        <v>55</v>
      </c>
      <c r="P4" s="26"/>
      <c r="Q4" s="26"/>
      <c r="R4" s="26"/>
      <c r="S4" s="26"/>
    </row>
    <row r="5" spans="1:22" ht="15.75">
      <c r="O5" s="25" t="s">
        <v>56</v>
      </c>
      <c r="P5" s="26"/>
      <c r="Q5" s="26"/>
      <c r="R5" s="26"/>
      <c r="S5" s="26"/>
    </row>
    <row r="6" spans="1:22" ht="15.75">
      <c r="O6" s="25" t="s">
        <v>58</v>
      </c>
      <c r="P6" s="26"/>
      <c r="Q6" s="26"/>
      <c r="R6" s="26"/>
      <c r="S6" s="26"/>
    </row>
    <row r="8" spans="1:22" ht="15.75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10" spans="1:22" ht="221.25" customHeight="1">
      <c r="A10" s="5" t="s">
        <v>10</v>
      </c>
      <c r="B10" s="5" t="s">
        <v>2</v>
      </c>
      <c r="C10" s="4" t="s">
        <v>9</v>
      </c>
      <c r="D10" s="8" t="s">
        <v>21</v>
      </c>
      <c r="E10" s="23" t="s">
        <v>22</v>
      </c>
      <c r="F10" s="24"/>
      <c r="G10" s="23" t="s">
        <v>19</v>
      </c>
      <c r="H10" s="24"/>
      <c r="I10" s="23" t="s">
        <v>3</v>
      </c>
      <c r="J10" s="24"/>
      <c r="K10" s="23" t="s">
        <v>23</v>
      </c>
      <c r="L10" s="24"/>
      <c r="M10" s="23" t="s">
        <v>4</v>
      </c>
      <c r="N10" s="24"/>
      <c r="O10" s="5" t="s">
        <v>24</v>
      </c>
      <c r="P10" s="5" t="s">
        <v>25</v>
      </c>
      <c r="Q10" s="5" t="s">
        <v>26</v>
      </c>
      <c r="R10" s="5" t="s">
        <v>5</v>
      </c>
      <c r="S10" s="5" t="s">
        <v>39</v>
      </c>
    </row>
    <row r="11" spans="1:22">
      <c r="A11" s="9"/>
      <c r="B11" s="9"/>
      <c r="C11" s="2" t="s">
        <v>0</v>
      </c>
      <c r="D11" s="2" t="s">
        <v>0</v>
      </c>
      <c r="E11" s="2" t="s">
        <v>1</v>
      </c>
      <c r="F11" s="2" t="s">
        <v>0</v>
      </c>
      <c r="G11" s="2" t="s">
        <v>12</v>
      </c>
      <c r="H11" s="2" t="s">
        <v>0</v>
      </c>
      <c r="I11" s="2" t="s">
        <v>1</v>
      </c>
      <c r="J11" s="2" t="s">
        <v>0</v>
      </c>
      <c r="K11" s="2" t="s">
        <v>1</v>
      </c>
      <c r="L11" s="2" t="s">
        <v>0</v>
      </c>
      <c r="M11" s="2" t="s">
        <v>1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1:22" ht="18.75" customHeight="1">
      <c r="A12" s="27" t="s">
        <v>42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</row>
    <row r="13" spans="1:22" ht="18.75" customHeight="1">
      <c r="A13" s="27" t="s">
        <v>44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1:22" ht="18" customHeight="1">
      <c r="A14" s="2">
        <v>1</v>
      </c>
      <c r="B14" s="15" t="s">
        <v>45</v>
      </c>
      <c r="C14" s="2"/>
      <c r="D14" s="2"/>
      <c r="E14" s="2">
        <v>543.1</v>
      </c>
      <c r="F14" s="17">
        <v>775008</v>
      </c>
      <c r="G14" s="2"/>
      <c r="H14" s="2"/>
      <c r="I14" s="2"/>
      <c r="J14" s="2"/>
      <c r="K14" s="2"/>
      <c r="L14" s="2"/>
      <c r="M14" s="2"/>
      <c r="N14" s="2"/>
      <c r="O14" s="17">
        <v>67393</v>
      </c>
      <c r="P14" s="2"/>
      <c r="Q14" s="17">
        <f>0.0214*F14</f>
        <v>16585.171200000001</v>
      </c>
      <c r="R14" s="2"/>
      <c r="S14" s="2"/>
      <c r="T14" s="18"/>
      <c r="U14" s="18"/>
      <c r="V14" s="18"/>
    </row>
    <row r="15" spans="1:22" ht="18" customHeight="1">
      <c r="A15" s="2">
        <v>2</v>
      </c>
      <c r="B15" s="15" t="s">
        <v>46</v>
      </c>
      <c r="C15" s="2"/>
      <c r="D15" s="2"/>
      <c r="E15" s="2">
        <v>367.9</v>
      </c>
      <c r="F15" s="17">
        <v>474446</v>
      </c>
      <c r="G15" s="2"/>
      <c r="H15" s="2"/>
      <c r="I15" s="2"/>
      <c r="J15" s="2"/>
      <c r="K15" s="2"/>
      <c r="L15" s="2"/>
      <c r="M15" s="2"/>
      <c r="N15" s="2"/>
      <c r="O15" s="17">
        <v>41257</v>
      </c>
      <c r="P15" s="2"/>
      <c r="Q15" s="17">
        <f t="shared" ref="Q15:Q22" si="0">0.0214*F15</f>
        <v>10153.144399999999</v>
      </c>
      <c r="R15" s="2"/>
      <c r="S15" s="2"/>
      <c r="T15" s="18"/>
      <c r="U15" s="18"/>
      <c r="V15" s="18"/>
    </row>
    <row r="16" spans="1:22" ht="18" customHeight="1">
      <c r="A16" s="2">
        <v>3</v>
      </c>
      <c r="B16" s="15" t="s">
        <v>47</v>
      </c>
      <c r="C16" s="2"/>
      <c r="D16" s="2"/>
      <c r="E16" s="2">
        <v>347</v>
      </c>
      <c r="F16" s="17">
        <v>403884</v>
      </c>
      <c r="G16" s="2"/>
      <c r="H16" s="2"/>
      <c r="I16" s="2"/>
      <c r="J16" s="2"/>
      <c r="K16" s="2"/>
      <c r="L16" s="2"/>
      <c r="M16" s="2"/>
      <c r="N16" s="2"/>
      <c r="O16" s="17">
        <v>35121</v>
      </c>
      <c r="P16" s="2"/>
      <c r="Q16" s="17">
        <f t="shared" si="0"/>
        <v>8643.1175999999996</v>
      </c>
      <c r="R16" s="2"/>
      <c r="S16" s="2"/>
      <c r="T16" s="18"/>
      <c r="U16" s="18"/>
      <c r="V16" s="18"/>
    </row>
    <row r="17" spans="1:22" ht="18" customHeight="1">
      <c r="A17" s="2">
        <v>4</v>
      </c>
      <c r="B17" s="15" t="s">
        <v>48</v>
      </c>
      <c r="C17" s="2"/>
      <c r="D17" s="2"/>
      <c r="E17" s="2">
        <v>370.4</v>
      </c>
      <c r="F17" s="17">
        <v>478755</v>
      </c>
      <c r="G17" s="2"/>
      <c r="H17" s="2"/>
      <c r="I17" s="2"/>
      <c r="J17" s="2"/>
      <c r="K17" s="2"/>
      <c r="L17" s="2"/>
      <c r="M17" s="2"/>
      <c r="N17" s="2"/>
      <c r="O17" s="17">
        <v>41632</v>
      </c>
      <c r="P17" s="2"/>
      <c r="Q17" s="17">
        <f t="shared" si="0"/>
        <v>10245.357</v>
      </c>
      <c r="R17" s="2"/>
      <c r="S17" s="2"/>
      <c r="T17" s="18"/>
      <c r="U17" s="18"/>
      <c r="V17" s="18"/>
    </row>
    <row r="18" spans="1:22" ht="18" customHeight="1">
      <c r="A18" s="2">
        <v>5</v>
      </c>
      <c r="B18" s="15" t="s">
        <v>49</v>
      </c>
      <c r="C18" s="2"/>
      <c r="D18" s="2"/>
      <c r="E18" s="2">
        <v>590.4</v>
      </c>
      <c r="F18" s="17">
        <v>537791</v>
      </c>
      <c r="G18" s="2"/>
      <c r="H18" s="2"/>
      <c r="I18" s="2"/>
      <c r="J18" s="2"/>
      <c r="K18" s="2"/>
      <c r="L18" s="2"/>
      <c r="M18" s="2"/>
      <c r="N18" s="2"/>
      <c r="O18" s="17">
        <v>46764</v>
      </c>
      <c r="P18" s="2"/>
      <c r="Q18" s="17">
        <f t="shared" si="0"/>
        <v>11508.7274</v>
      </c>
      <c r="R18" s="2"/>
      <c r="S18" s="2"/>
      <c r="T18" s="18"/>
      <c r="U18" s="18"/>
      <c r="V18" s="18"/>
    </row>
    <row r="19" spans="1:22" ht="18" customHeight="1">
      <c r="A19" s="2">
        <v>6</v>
      </c>
      <c r="B19" s="15" t="s">
        <v>50</v>
      </c>
      <c r="C19" s="2"/>
      <c r="D19" s="2"/>
      <c r="E19" s="2">
        <v>327</v>
      </c>
      <c r="F19" s="17">
        <v>463867</v>
      </c>
      <c r="G19" s="2"/>
      <c r="H19" s="2"/>
      <c r="I19" s="2"/>
      <c r="J19" s="2"/>
      <c r="K19" s="2"/>
      <c r="L19" s="2"/>
      <c r="M19" s="2"/>
      <c r="N19" s="2"/>
      <c r="O19" s="17">
        <v>40336</v>
      </c>
      <c r="P19" s="2"/>
      <c r="Q19" s="17">
        <f t="shared" si="0"/>
        <v>9926.7537999999986</v>
      </c>
      <c r="R19" s="2"/>
      <c r="S19" s="2"/>
      <c r="T19" s="18"/>
      <c r="U19" s="18"/>
      <c r="V19" s="18"/>
    </row>
    <row r="20" spans="1:22" ht="18" customHeight="1">
      <c r="A20" s="2">
        <v>7</v>
      </c>
      <c r="B20" s="15" t="s">
        <v>51</v>
      </c>
      <c r="C20" s="2"/>
      <c r="D20" s="2"/>
      <c r="E20" s="2">
        <v>211.2</v>
      </c>
      <c r="F20" s="17">
        <v>310376</v>
      </c>
      <c r="G20" s="2"/>
      <c r="H20" s="2"/>
      <c r="I20" s="2"/>
      <c r="J20" s="2"/>
      <c r="K20" s="2"/>
      <c r="L20" s="2"/>
      <c r="M20" s="2"/>
      <c r="N20" s="2"/>
      <c r="O20" s="17">
        <v>26989</v>
      </c>
      <c r="P20" s="2"/>
      <c r="Q20" s="17">
        <f t="shared" si="0"/>
        <v>6642.0463999999993</v>
      </c>
      <c r="R20" s="2"/>
      <c r="S20" s="2"/>
      <c r="T20" s="18"/>
      <c r="U20" s="18"/>
      <c r="V20" s="18"/>
    </row>
    <row r="21" spans="1:22" ht="18" customHeight="1">
      <c r="A21" s="2">
        <v>8</v>
      </c>
      <c r="B21" s="15" t="s">
        <v>52</v>
      </c>
      <c r="C21" s="2"/>
      <c r="D21" s="2"/>
      <c r="E21" s="2">
        <v>344</v>
      </c>
      <c r="F21" s="17">
        <v>469706</v>
      </c>
      <c r="G21" s="2"/>
      <c r="H21" s="2"/>
      <c r="I21" s="2"/>
      <c r="J21" s="2"/>
      <c r="K21" s="2"/>
      <c r="L21" s="2"/>
      <c r="M21" s="2"/>
      <c r="N21" s="2"/>
      <c r="O21" s="17">
        <v>40844</v>
      </c>
      <c r="P21" s="2"/>
      <c r="Q21" s="17">
        <f t="shared" si="0"/>
        <v>10051.7084</v>
      </c>
      <c r="R21" s="2"/>
      <c r="S21" s="2"/>
      <c r="T21" s="18"/>
      <c r="U21" s="18"/>
      <c r="V21" s="18"/>
    </row>
    <row r="22" spans="1:22" ht="18" customHeight="1">
      <c r="A22" s="2">
        <v>9</v>
      </c>
      <c r="B22" s="15" t="s">
        <v>53</v>
      </c>
      <c r="C22" s="2"/>
      <c r="D22" s="2"/>
      <c r="E22" s="2">
        <v>218.7</v>
      </c>
      <c r="F22" s="17">
        <v>342156</v>
      </c>
      <c r="G22" s="2"/>
      <c r="H22" s="2"/>
      <c r="I22" s="2"/>
      <c r="J22" s="2"/>
      <c r="K22" s="2"/>
      <c r="L22" s="2"/>
      <c r="M22" s="2"/>
      <c r="N22" s="2"/>
      <c r="O22" s="17">
        <v>29753</v>
      </c>
      <c r="P22" s="2"/>
      <c r="Q22" s="17">
        <f t="shared" si="0"/>
        <v>7322.1383999999998</v>
      </c>
      <c r="R22" s="2"/>
      <c r="S22" s="2"/>
      <c r="T22" s="18"/>
      <c r="U22" s="18"/>
      <c r="V22" s="18"/>
    </row>
    <row r="23" spans="1:22" s="13" customFormat="1" ht="18" customHeight="1">
      <c r="A23" s="11" t="s">
        <v>40</v>
      </c>
      <c r="B23" s="11"/>
      <c r="C23" s="2" t="s">
        <v>43</v>
      </c>
      <c r="D23" s="2" t="s">
        <v>43</v>
      </c>
      <c r="E23" s="2">
        <f>SUM(E14:E22)</f>
        <v>3319.7</v>
      </c>
      <c r="F23" s="17">
        <f>SUM(F14:F22)</f>
        <v>4255989</v>
      </c>
      <c r="G23" s="2" t="s">
        <v>43</v>
      </c>
      <c r="H23" s="2" t="s">
        <v>43</v>
      </c>
      <c r="I23" s="2" t="s">
        <v>43</v>
      </c>
      <c r="J23" s="2" t="s">
        <v>43</v>
      </c>
      <c r="K23" s="2" t="s">
        <v>43</v>
      </c>
      <c r="L23" s="2" t="s">
        <v>43</v>
      </c>
      <c r="M23" s="2" t="s">
        <v>43</v>
      </c>
      <c r="N23" s="2" t="s">
        <v>43</v>
      </c>
      <c r="O23" s="17">
        <f>SUM(O14:O22)</f>
        <v>370089</v>
      </c>
      <c r="P23" s="2" t="s">
        <v>43</v>
      </c>
      <c r="Q23" s="17">
        <f>SUM(Q14:Q22)</f>
        <v>91078.164599999989</v>
      </c>
      <c r="R23" s="2"/>
      <c r="S23" s="2" t="s">
        <v>43</v>
      </c>
      <c r="T23" s="19"/>
      <c r="U23" s="19"/>
    </row>
    <row r="26" spans="1:22" ht="21">
      <c r="A26" s="21" t="s">
        <v>64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</sheetData>
  <mergeCells count="14">
    <mergeCell ref="G10:H10"/>
    <mergeCell ref="A8:S8"/>
    <mergeCell ref="A13:S13"/>
    <mergeCell ref="E10:F10"/>
    <mergeCell ref="A26:R26"/>
    <mergeCell ref="I10:J10"/>
    <mergeCell ref="K10:L10"/>
    <mergeCell ref="M10:N10"/>
    <mergeCell ref="O6:S6"/>
    <mergeCell ref="O2:S2"/>
    <mergeCell ref="O3:S3"/>
    <mergeCell ref="O4:S4"/>
    <mergeCell ref="O5:S5"/>
    <mergeCell ref="A12:S12"/>
  </mergeCells>
  <phoneticPr fontId="9" type="noConversion"/>
  <printOptions horizontalCentered="1"/>
  <pageMargins left="0.19685039370078741" right="0.19685039370078741" top="0.55118110236220474" bottom="0.74803149606299213" header="0.5511811023622047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8"/>
  <sheetViews>
    <sheetView tabSelected="1" topLeftCell="A13" zoomScale="75" workbookViewId="0">
      <selection activeCell="A28" sqref="A28:R28"/>
    </sheetView>
  </sheetViews>
  <sheetFormatPr defaultRowHeight="14.25"/>
  <cols>
    <col min="1" max="1" width="3.85546875" style="1" customWidth="1"/>
    <col min="2" max="2" width="42.7109375" style="1" customWidth="1"/>
    <col min="3" max="3" width="12.7109375" style="1" customWidth="1"/>
    <col min="4" max="4" width="12" style="1" customWidth="1"/>
    <col min="5" max="5" width="11" style="1" customWidth="1"/>
    <col min="6" max="7" width="11.7109375" style="1" customWidth="1"/>
    <col min="8" max="8" width="10.28515625" style="1" customWidth="1"/>
    <col min="9" max="9" width="10" style="1" customWidth="1"/>
    <col min="10" max="10" width="13.7109375" style="1" customWidth="1"/>
    <col min="11" max="11" width="17.140625" style="1" customWidth="1"/>
    <col min="12" max="12" width="11.42578125" style="1" customWidth="1"/>
    <col min="13" max="13" width="16" style="1" customWidth="1"/>
    <col min="14" max="14" width="11.42578125" style="1" customWidth="1"/>
    <col min="15" max="15" width="12.85546875" style="1" customWidth="1"/>
    <col min="16" max="16" width="13.42578125" style="1" customWidth="1"/>
    <col min="17" max="17" width="12.85546875" style="1" customWidth="1"/>
    <col min="18" max="18" width="12.140625" style="1" customWidth="1"/>
    <col min="19" max="19" width="13.28515625" style="1" customWidth="1"/>
    <col min="20" max="20" width="9.140625" style="1"/>
    <col min="21" max="21" width="9" style="1" customWidth="1"/>
    <col min="22" max="16384" width="9.140625" style="1"/>
  </cols>
  <sheetData>
    <row r="2" spans="1:22" ht="15.75">
      <c r="O2" s="38" t="s">
        <v>63</v>
      </c>
      <c r="P2" s="39"/>
      <c r="Q2" s="39"/>
      <c r="R2" s="39"/>
      <c r="S2" s="39"/>
    </row>
    <row r="3" spans="1:22" ht="15.75">
      <c r="O3" s="38" t="s">
        <v>59</v>
      </c>
      <c r="P3" s="39"/>
      <c r="Q3" s="39"/>
      <c r="R3" s="39"/>
      <c r="S3" s="39"/>
    </row>
    <row r="4" spans="1:22" ht="15.75">
      <c r="O4" s="38" t="s">
        <v>60</v>
      </c>
      <c r="P4" s="39"/>
      <c r="Q4" s="39"/>
      <c r="R4" s="39"/>
      <c r="S4" s="39"/>
    </row>
    <row r="5" spans="1:22" ht="15.75">
      <c r="O5" s="38" t="s">
        <v>61</v>
      </c>
      <c r="P5" s="39"/>
      <c r="Q5" s="39"/>
      <c r="R5" s="39"/>
      <c r="S5" s="39"/>
    </row>
    <row r="6" spans="1:22" ht="15.75">
      <c r="O6" s="38" t="s">
        <v>62</v>
      </c>
      <c r="P6" s="39"/>
      <c r="Q6" s="39"/>
      <c r="R6" s="39"/>
      <c r="S6" s="39"/>
    </row>
    <row r="7" spans="1:22" ht="15.75">
      <c r="A7" s="30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9" spans="1:22" ht="46.5" customHeight="1">
      <c r="A9" s="31" t="s">
        <v>10</v>
      </c>
      <c r="B9" s="31" t="s">
        <v>2</v>
      </c>
      <c r="C9" s="23" t="s">
        <v>14</v>
      </c>
      <c r="D9" s="24"/>
      <c r="E9" s="31" t="s">
        <v>16</v>
      </c>
      <c r="F9" s="31" t="s">
        <v>17</v>
      </c>
      <c r="G9" s="31" t="s">
        <v>27</v>
      </c>
      <c r="H9" s="34" t="s">
        <v>28</v>
      </c>
      <c r="I9" s="35"/>
      <c r="J9" s="36"/>
      <c r="K9" s="37" t="s">
        <v>38</v>
      </c>
      <c r="L9" s="37" t="s">
        <v>18</v>
      </c>
      <c r="M9" s="37"/>
      <c r="N9" s="37"/>
      <c r="O9" s="37"/>
      <c r="P9" s="37"/>
      <c r="Q9" s="37" t="s">
        <v>35</v>
      </c>
      <c r="R9" s="37" t="s">
        <v>36</v>
      </c>
      <c r="S9" s="37" t="s">
        <v>37</v>
      </c>
    </row>
    <row r="10" spans="1:22" ht="37.5" customHeight="1">
      <c r="A10" s="32"/>
      <c r="B10" s="32"/>
      <c r="C10" s="31" t="s">
        <v>15</v>
      </c>
      <c r="D10" s="31" t="s">
        <v>20</v>
      </c>
      <c r="E10" s="32"/>
      <c r="F10" s="32"/>
      <c r="G10" s="32"/>
      <c r="H10" s="37" t="s">
        <v>7</v>
      </c>
      <c r="I10" s="37" t="s">
        <v>29</v>
      </c>
      <c r="J10" s="37"/>
      <c r="K10" s="37"/>
      <c r="L10" s="31" t="s">
        <v>7</v>
      </c>
      <c r="M10" s="34" t="s">
        <v>8</v>
      </c>
      <c r="N10" s="35"/>
      <c r="O10" s="35"/>
      <c r="P10" s="36"/>
      <c r="Q10" s="37"/>
      <c r="R10" s="37"/>
      <c r="S10" s="37"/>
    </row>
    <row r="11" spans="1:22" ht="18.75" customHeight="1">
      <c r="A11" s="32"/>
      <c r="B11" s="32"/>
      <c r="C11" s="32"/>
      <c r="D11" s="32"/>
      <c r="E11" s="32"/>
      <c r="F11" s="32"/>
      <c r="G11" s="32"/>
      <c r="H11" s="37"/>
      <c r="I11" s="31" t="s">
        <v>7</v>
      </c>
      <c r="J11" s="31" t="s">
        <v>30</v>
      </c>
      <c r="K11" s="37"/>
      <c r="L11" s="32"/>
      <c r="M11" s="37" t="s">
        <v>31</v>
      </c>
      <c r="N11" s="37" t="s">
        <v>32</v>
      </c>
      <c r="O11" s="31" t="s">
        <v>33</v>
      </c>
      <c r="P11" s="37" t="s">
        <v>34</v>
      </c>
      <c r="Q11" s="37"/>
      <c r="R11" s="37"/>
      <c r="S11" s="37"/>
    </row>
    <row r="12" spans="1:22" ht="111.75" customHeight="1">
      <c r="A12" s="32"/>
      <c r="B12" s="32"/>
      <c r="C12" s="32"/>
      <c r="D12" s="32"/>
      <c r="E12" s="32"/>
      <c r="F12" s="32"/>
      <c r="G12" s="32"/>
      <c r="H12" s="37"/>
      <c r="I12" s="32"/>
      <c r="J12" s="32"/>
      <c r="K12" s="37"/>
      <c r="L12" s="32"/>
      <c r="M12" s="37"/>
      <c r="N12" s="37"/>
      <c r="O12" s="33"/>
      <c r="P12" s="37"/>
      <c r="Q12" s="37"/>
      <c r="R12" s="37"/>
      <c r="S12" s="37"/>
    </row>
    <row r="13" spans="1:22">
      <c r="A13" s="33"/>
      <c r="B13" s="33"/>
      <c r="C13" s="33"/>
      <c r="D13" s="33"/>
      <c r="E13" s="33"/>
      <c r="F13" s="33"/>
      <c r="G13" s="2" t="s">
        <v>1</v>
      </c>
      <c r="H13" s="2" t="s">
        <v>12</v>
      </c>
      <c r="I13" s="2" t="s">
        <v>12</v>
      </c>
      <c r="J13" s="2" t="s">
        <v>12</v>
      </c>
      <c r="K13" s="2" t="s">
        <v>6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6"/>
    </row>
    <row r="14" spans="1:22" ht="18" customHeight="1">
      <c r="A14" s="27" t="s">
        <v>42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10"/>
      <c r="R14" s="10"/>
      <c r="S14" s="10"/>
      <c r="T14" s="7"/>
      <c r="U14" s="7"/>
      <c r="V14" s="3"/>
    </row>
    <row r="15" spans="1:22" ht="18" customHeight="1">
      <c r="A15" s="27" t="s">
        <v>44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10"/>
      <c r="R15" s="10"/>
      <c r="S15" s="10"/>
      <c r="T15" s="7"/>
      <c r="U15" s="7"/>
      <c r="V15" s="3"/>
    </row>
    <row r="16" spans="1:22" ht="18" customHeight="1">
      <c r="A16" s="2">
        <v>1</v>
      </c>
      <c r="B16" s="15" t="s">
        <v>45</v>
      </c>
      <c r="C16" s="2">
        <v>1960</v>
      </c>
      <c r="D16" s="2"/>
      <c r="E16" s="2"/>
      <c r="F16" s="2">
        <v>2</v>
      </c>
      <c r="G16" s="2">
        <v>2</v>
      </c>
      <c r="H16" s="2"/>
      <c r="I16" s="2">
        <v>663.9</v>
      </c>
      <c r="J16" s="2"/>
      <c r="K16" s="2"/>
      <c r="L16" s="17">
        <f>P16+M16+N16+O16</f>
        <v>858985.51519999991</v>
      </c>
      <c r="M16" s="17"/>
      <c r="N16" s="17">
        <v>65000</v>
      </c>
      <c r="O16" s="17"/>
      <c r="P16" s="17">
        <f ca="1">I16*6.97*12*14+'1'!Q14</f>
        <v>793985.51519999991</v>
      </c>
      <c r="Q16" s="20">
        <f ca="1">'1'!F14/I16</f>
        <v>1167.356529597831</v>
      </c>
      <c r="R16" s="20">
        <f ca="1">2887.01*'1'!E14/I16</f>
        <v>2361.7037671336047</v>
      </c>
      <c r="S16" s="16">
        <v>43100</v>
      </c>
      <c r="T16" s="3"/>
      <c r="U16" s="3"/>
      <c r="V16" s="3"/>
    </row>
    <row r="17" spans="1:22" ht="18" customHeight="1">
      <c r="A17" s="2">
        <v>2</v>
      </c>
      <c r="B17" s="15" t="s">
        <v>46</v>
      </c>
      <c r="C17" s="2">
        <v>1962</v>
      </c>
      <c r="D17" s="2"/>
      <c r="E17" s="2"/>
      <c r="F17" s="2">
        <v>2</v>
      </c>
      <c r="G17" s="2">
        <v>2</v>
      </c>
      <c r="H17" s="2"/>
      <c r="I17" s="2">
        <v>384.9</v>
      </c>
      <c r="J17" s="2"/>
      <c r="K17" s="2"/>
      <c r="L17" s="17">
        <f t="shared" ref="L17:L24" si="0">P17+M17+N17+O17</f>
        <v>525855.64839999995</v>
      </c>
      <c r="M17" s="17"/>
      <c r="N17" s="17">
        <v>65000</v>
      </c>
      <c r="O17" s="17"/>
      <c r="P17" s="17">
        <f ca="1">I17*6.97*12*14+'1'!Q15</f>
        <v>460855.64839999995</v>
      </c>
      <c r="Q17" s="20">
        <f ca="1">'1'!F15/I17</f>
        <v>1232.6474408937388</v>
      </c>
      <c r="R17" s="20">
        <f ca="1">2887.01*'1'!E15/I17</f>
        <v>2759.498516497792</v>
      </c>
      <c r="S17" s="16">
        <v>43100</v>
      </c>
      <c r="T17" s="3"/>
      <c r="U17" s="3"/>
      <c r="V17" s="3"/>
    </row>
    <row r="18" spans="1:22" ht="18" customHeight="1">
      <c r="A18" s="2">
        <v>3</v>
      </c>
      <c r="B18" s="15" t="s">
        <v>47</v>
      </c>
      <c r="C18" s="2">
        <v>1962</v>
      </c>
      <c r="D18" s="2"/>
      <c r="E18" s="2"/>
      <c r="F18" s="2">
        <v>2</v>
      </c>
      <c r="G18" s="2">
        <v>2</v>
      </c>
      <c r="H18" s="2"/>
      <c r="I18" s="2">
        <v>319.39999999999998</v>
      </c>
      <c r="J18" s="2"/>
      <c r="K18" s="2"/>
      <c r="L18" s="17">
        <f t="shared" si="0"/>
        <v>447647.74159999995</v>
      </c>
      <c r="M18" s="17"/>
      <c r="N18" s="17">
        <v>65000</v>
      </c>
      <c r="O18" s="17"/>
      <c r="P18" s="17">
        <f ca="1">I18*6.97*12*14+'1'!Q16</f>
        <v>382647.74159999995</v>
      </c>
      <c r="Q18" s="20">
        <f ca="1">'1'!F16/I18</f>
        <v>1264.5084533500315</v>
      </c>
      <c r="R18" s="20">
        <f ca="1">2887.01*'1'!E16/I18</f>
        <v>3136.4823731997499</v>
      </c>
      <c r="S18" s="16">
        <v>43100</v>
      </c>
      <c r="T18" s="3"/>
      <c r="U18" s="3"/>
      <c r="V18" s="3"/>
    </row>
    <row r="19" spans="1:22" ht="18" customHeight="1">
      <c r="A19" s="2">
        <v>4</v>
      </c>
      <c r="B19" s="15" t="s">
        <v>48</v>
      </c>
      <c r="C19" s="2">
        <v>1963</v>
      </c>
      <c r="D19" s="2"/>
      <c r="E19" s="2"/>
      <c r="F19" s="2">
        <v>2</v>
      </c>
      <c r="G19" s="2">
        <v>2</v>
      </c>
      <c r="H19" s="2"/>
      <c r="I19" s="2">
        <v>388.9</v>
      </c>
      <c r="J19" s="2"/>
      <c r="K19" s="2"/>
      <c r="L19" s="17">
        <f t="shared" si="0"/>
        <v>530631.701</v>
      </c>
      <c r="M19" s="17"/>
      <c r="N19" s="17">
        <v>65000</v>
      </c>
      <c r="O19" s="17"/>
      <c r="P19" s="17">
        <f ca="1">I19*6.97*12*14+'1'!Q17</f>
        <v>465631.701</v>
      </c>
      <c r="Q19" s="20">
        <f ca="1">'1'!F17/I19</f>
        <v>1231.0491128824892</v>
      </c>
      <c r="R19" s="20">
        <f ca="1">2887.01*'1'!E17/I19</f>
        <v>2749.6747338647469</v>
      </c>
      <c r="S19" s="16">
        <v>43100</v>
      </c>
      <c r="T19" s="3"/>
      <c r="U19" s="3"/>
      <c r="V19" s="3"/>
    </row>
    <row r="20" spans="1:22" ht="18" customHeight="1">
      <c r="A20" s="2">
        <v>5</v>
      </c>
      <c r="B20" s="15" t="s">
        <v>49</v>
      </c>
      <c r="C20" s="2">
        <v>1979</v>
      </c>
      <c r="D20" s="2"/>
      <c r="E20" s="2"/>
      <c r="F20" s="2">
        <v>2</v>
      </c>
      <c r="G20" s="2">
        <v>2</v>
      </c>
      <c r="H20" s="2"/>
      <c r="I20" s="2">
        <v>443.7</v>
      </c>
      <c r="J20" s="2"/>
      <c r="K20" s="2"/>
      <c r="L20" s="17">
        <f t="shared" si="0"/>
        <v>596063.67940000002</v>
      </c>
      <c r="M20" s="17"/>
      <c r="N20" s="17">
        <v>65000</v>
      </c>
      <c r="O20" s="17"/>
      <c r="P20" s="17">
        <f ca="1">I20*6.97*12*14+'1'!Q18</f>
        <v>531063.67940000002</v>
      </c>
      <c r="Q20" s="20">
        <f ca="1">'1'!F18/I20</f>
        <v>1212.0599504169484</v>
      </c>
      <c r="R20" s="20">
        <f ca="1">2887.01*'1'!E18/I20</f>
        <v>3841.5386612576067</v>
      </c>
      <c r="S20" s="16">
        <v>43100</v>
      </c>
      <c r="T20" s="3"/>
      <c r="U20" s="3"/>
      <c r="V20" s="3"/>
    </row>
    <row r="21" spans="1:22" ht="18" customHeight="1">
      <c r="A21" s="2">
        <v>6</v>
      </c>
      <c r="B21" s="15" t="s">
        <v>50</v>
      </c>
      <c r="C21" s="2">
        <v>1976</v>
      </c>
      <c r="D21" s="2"/>
      <c r="E21" s="2"/>
      <c r="F21" s="2">
        <v>2</v>
      </c>
      <c r="G21" s="2">
        <v>1</v>
      </c>
      <c r="H21" s="2"/>
      <c r="I21" s="2">
        <v>375.08</v>
      </c>
      <c r="J21" s="2"/>
      <c r="K21" s="2"/>
      <c r="L21" s="17">
        <f t="shared" si="0"/>
        <v>514130.43059999991</v>
      </c>
      <c r="M21" s="17"/>
      <c r="N21" s="17">
        <v>65000</v>
      </c>
      <c r="O21" s="17"/>
      <c r="P21" s="17">
        <f ca="1">I21*6.97*12*14+'1'!Q19</f>
        <v>449130.43059999991</v>
      </c>
      <c r="Q21" s="20">
        <f ca="1">'1'!F19/I21</f>
        <v>1236.7148341687107</v>
      </c>
      <c r="R21" s="20">
        <f ca="1">2887.01*'1'!E19/I21</f>
        <v>2516.9357737016103</v>
      </c>
      <c r="S21" s="16">
        <v>43100</v>
      </c>
      <c r="T21" s="3"/>
      <c r="U21" s="3"/>
      <c r="V21" s="3"/>
    </row>
    <row r="22" spans="1:22" ht="18" customHeight="1">
      <c r="A22" s="2">
        <v>7</v>
      </c>
      <c r="B22" s="15" t="s">
        <v>51</v>
      </c>
      <c r="C22" s="2">
        <v>1969</v>
      </c>
      <c r="D22" s="2"/>
      <c r="E22" s="2"/>
      <c r="F22" s="2">
        <v>2</v>
      </c>
      <c r="G22" s="2">
        <v>1</v>
      </c>
      <c r="H22" s="2"/>
      <c r="I22" s="2">
        <v>232.6</v>
      </c>
      <c r="J22" s="2"/>
      <c r="K22" s="2"/>
      <c r="L22" s="17">
        <f t="shared" si="0"/>
        <v>344007.34240000002</v>
      </c>
      <c r="M22" s="17"/>
      <c r="N22" s="17">
        <v>65000</v>
      </c>
      <c r="O22" s="17"/>
      <c r="P22" s="17">
        <f ca="1">I22*6.97*12*14+'1'!Q20</f>
        <v>279007.34240000002</v>
      </c>
      <c r="Q22" s="20">
        <f ca="1">'1'!F20/I22</f>
        <v>1334.3766122098023</v>
      </c>
      <c r="R22" s="20">
        <f ca="1">2887.01*'1'!E20/I22</f>
        <v>2621.3951504729148</v>
      </c>
      <c r="S22" s="16">
        <v>43100</v>
      </c>
      <c r="T22" s="3"/>
      <c r="U22" s="3"/>
      <c r="V22" s="3"/>
    </row>
    <row r="23" spans="1:22" ht="18" customHeight="1">
      <c r="A23" s="2">
        <v>8</v>
      </c>
      <c r="B23" s="15" t="s">
        <v>52</v>
      </c>
      <c r="C23" s="2">
        <v>1980</v>
      </c>
      <c r="D23" s="2"/>
      <c r="E23" s="2"/>
      <c r="F23" s="2">
        <v>2</v>
      </c>
      <c r="G23" s="2">
        <v>2</v>
      </c>
      <c r="H23" s="2"/>
      <c r="I23" s="2">
        <v>380.5</v>
      </c>
      <c r="J23" s="2"/>
      <c r="K23" s="2"/>
      <c r="L23" s="17">
        <f t="shared" si="0"/>
        <v>520601.98840000003</v>
      </c>
      <c r="M23" s="17"/>
      <c r="N23" s="17">
        <v>65000</v>
      </c>
      <c r="O23" s="17"/>
      <c r="P23" s="17">
        <f ca="1">I23*6.97*12*14+'1'!Q21</f>
        <v>455601.98840000003</v>
      </c>
      <c r="Q23" s="20">
        <f ca="1">'1'!F21/I23</f>
        <v>1234.4441524310118</v>
      </c>
      <c r="R23" s="20">
        <f ca="1">2887.01*'1'!E21/I23</f>
        <v>2610.0694875164259</v>
      </c>
      <c r="S23" s="16">
        <v>43100</v>
      </c>
      <c r="T23" s="3"/>
      <c r="U23" s="3"/>
      <c r="V23" s="3"/>
    </row>
    <row r="24" spans="1:22" ht="18" customHeight="1">
      <c r="A24" s="2">
        <v>9</v>
      </c>
      <c r="B24" s="15" t="s">
        <v>53</v>
      </c>
      <c r="C24" s="2">
        <v>1979</v>
      </c>
      <c r="D24" s="2"/>
      <c r="E24" s="2"/>
      <c r="F24" s="2">
        <v>2</v>
      </c>
      <c r="G24" s="2">
        <v>1</v>
      </c>
      <c r="H24" s="2"/>
      <c r="I24" s="2">
        <v>262.10000000000002</v>
      </c>
      <c r="J24" s="2"/>
      <c r="K24" s="2"/>
      <c r="L24" s="17">
        <f t="shared" si="0"/>
        <v>379230.75440000003</v>
      </c>
      <c r="M24" s="17"/>
      <c r="N24" s="17">
        <v>65000</v>
      </c>
      <c r="O24" s="17"/>
      <c r="P24" s="17">
        <f ca="1">I24*6.97*12*14+'1'!Q22</f>
        <v>314230.75440000003</v>
      </c>
      <c r="Q24" s="20">
        <f ca="1">'1'!F22/I24</f>
        <v>1305.4406714994275</v>
      </c>
      <c r="R24" s="20">
        <f ca="1">2887.01*'1'!E22/I24</f>
        <v>2408.9625600915683</v>
      </c>
      <c r="S24" s="16">
        <v>43100</v>
      </c>
      <c r="T24" s="3"/>
      <c r="U24" s="3"/>
      <c r="V24" s="3"/>
    </row>
    <row r="25" spans="1:22" s="13" customFormat="1" ht="18" customHeight="1">
      <c r="A25" s="11" t="s">
        <v>41</v>
      </c>
      <c r="B25" s="11"/>
      <c r="C25" s="2" t="s">
        <v>43</v>
      </c>
      <c r="D25" s="2" t="s">
        <v>43</v>
      </c>
      <c r="E25" s="2" t="s">
        <v>43</v>
      </c>
      <c r="F25" s="2" t="s">
        <v>43</v>
      </c>
      <c r="G25" s="2"/>
      <c r="H25" s="2"/>
      <c r="I25" s="2"/>
      <c r="J25" s="2"/>
      <c r="K25" s="2"/>
      <c r="L25" s="17">
        <f>N25+P25</f>
        <v>4717156</v>
      </c>
      <c r="M25" s="17" t="s">
        <v>43</v>
      </c>
      <c r="N25" s="17">
        <f>SUM(N16:N24)</f>
        <v>585000</v>
      </c>
      <c r="O25" s="17" t="s">
        <v>43</v>
      </c>
      <c r="P25" s="17">
        <v>4132156</v>
      </c>
      <c r="Q25" s="2" t="s">
        <v>43</v>
      </c>
      <c r="R25" s="2" t="s">
        <v>43</v>
      </c>
      <c r="S25" s="2" t="s">
        <v>43</v>
      </c>
      <c r="T25" s="12"/>
      <c r="U25" s="12"/>
      <c r="V25" s="12"/>
    </row>
    <row r="26" spans="1:22">
      <c r="C26" s="3"/>
      <c r="D26" s="14"/>
      <c r="E26" s="14"/>
      <c r="F26" s="3"/>
      <c r="Q26" s="3"/>
      <c r="R26" s="3"/>
      <c r="S26" s="3"/>
      <c r="T26" s="3"/>
      <c r="U26" s="3"/>
      <c r="V26" s="3"/>
    </row>
    <row r="27" spans="1:22">
      <c r="C27" s="3"/>
      <c r="D27" s="3"/>
      <c r="E27" s="3"/>
      <c r="F27" s="3"/>
    </row>
    <row r="28" spans="1:22" ht="21">
      <c r="A28" s="21" t="s">
        <v>64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</sheetData>
  <mergeCells count="33">
    <mergeCell ref="C9:D9"/>
    <mergeCell ref="H9:J9"/>
    <mergeCell ref="A9:A13"/>
    <mergeCell ref="O2:S2"/>
    <mergeCell ref="O3:S3"/>
    <mergeCell ref="O4:S4"/>
    <mergeCell ref="O5:S5"/>
    <mergeCell ref="A28:R28"/>
    <mergeCell ref="Q9:Q12"/>
    <mergeCell ref="R9:R12"/>
    <mergeCell ref="S9:S12"/>
    <mergeCell ref="A14:P14"/>
    <mergeCell ref="L9:P9"/>
    <mergeCell ref="O6:S6"/>
    <mergeCell ref="A15:P15"/>
    <mergeCell ref="O11:O12"/>
    <mergeCell ref="P11:P12"/>
    <mergeCell ref="J11:J12"/>
    <mergeCell ref="G9:G12"/>
    <mergeCell ref="H10:H12"/>
    <mergeCell ref="B9:B13"/>
    <mergeCell ref="A7:P7"/>
    <mergeCell ref="K9:K12"/>
    <mergeCell ref="C10:C13"/>
    <mergeCell ref="D10:D13"/>
    <mergeCell ref="E9:E13"/>
    <mergeCell ref="M10:P10"/>
    <mergeCell ref="M11:M12"/>
    <mergeCell ref="N11:N12"/>
    <mergeCell ref="F9:F13"/>
    <mergeCell ref="I10:J10"/>
    <mergeCell ref="I11:I12"/>
    <mergeCell ref="L10:L12"/>
  </mergeCells>
  <phoneticPr fontId="9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2015-09-15T10:31:43Z</cp:lastPrinted>
  <dcterms:created xsi:type="dcterms:W3CDTF">2006-09-28T05:33:49Z</dcterms:created>
  <dcterms:modified xsi:type="dcterms:W3CDTF">2015-09-15T10:33:17Z</dcterms:modified>
</cp:coreProperties>
</file>